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<sst xmlns="http://schemas.openxmlformats.org/spreadsheetml/2006/main" count="141" uniqueCount="96">
  <si>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</si>
  <si>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</si>
  <si>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</si>
  <si>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</si>
  <si>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</si>
  <si>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</si>
  <si>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</si>
  <si>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</si>
  <si>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</si>
  <si>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</si>
  <si>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</si>
  <si>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</si>
  <si>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Profit from operation</t>
  </si>
  <si>
    <t>Finance cost</t>
  </si>
  <si>
    <t>Profit before tax</t>
  </si>
  <si>
    <t>Tax expense</t>
  </si>
  <si>
    <t>Profit after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</si>
  <si>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</si>
  <si>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</si>
  <si>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</si>
  <si>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</si>
  <si>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</si>
  <si>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</si>
  <si>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</si>
  <si>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</si>
  <si>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</si>
  <si>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</si>
  <si>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</si>
  <si>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</si>
  <si>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</si>
  <si>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</si>
  <si>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</si>
  <si>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</si>
  <si>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</si>
  <si>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</si>
  <si>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</si>
  <si>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</si>
  <si>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</si>
  <si>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</si>
  <si>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</si>
  <si>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</si>
  <si>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</si>
  <si>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</si>
  <si>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</si>
  <si>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</si>
  <si>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</si>
  <si>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</si>
  <si>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</si>
  <si>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</si>
  <si>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</si>
  <si>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</si>
  <si>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</si>
  <si>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</si>
  <si>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</si>
  <si>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</si>
  <si>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</si>
  <si>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</si>
  <si>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As at 1 Jan 2005</t>
  </si>
  <si>
    <t>Receivables &amp; deposits</t>
  </si>
  <si>
    <t>31 Dec 2005</t>
  </si>
  <si>
    <t>Interest in Associated Company</t>
  </si>
  <si>
    <t>Net Asset Per Share</t>
  </si>
  <si>
    <t>Share of profit in associated company</t>
  </si>
  <si>
    <t>audited financial statements for the year ended 31 Dec 2005.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</si>
  <si>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</si>
  <si>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</si>
  <si>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</si>
  <si>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</si>
  <si>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</si>
  <si>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</si>
  <si>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</si>
  <si>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</si>
  <si>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Non Current Assets</t>
  </si>
  <si>
    <t>Equity attributable to equity holders of parent</t>
  </si>
  <si>
    <t>Total equity</t>
  </si>
  <si>
    <t>Transfer of reserve</t>
  </si>
  <si>
    <t>Effect of adopting FRS 3</t>
  </si>
  <si>
    <t>Negative</t>
  </si>
  <si>
    <t>Goodwill</t>
  </si>
  <si>
    <t>Net cash used in investing activities</t>
  </si>
  <si>
    <t>Net cash used in financing activities</t>
  </si>
  <si>
    <t>Less : fixed deposits pledged</t>
  </si>
  <si>
    <t>Other income</t>
  </si>
  <si>
    <t>Net Current Liabilities</t>
  </si>
  <si>
    <t>For The Period Ended 30 September 2006</t>
  </si>
  <si>
    <t>30 Sept 2006</t>
  </si>
  <si>
    <t>30 Sept 2005</t>
  </si>
  <si>
    <t>As at 30 September 2006</t>
  </si>
  <si>
    <t>As at 30 September 2005</t>
  </si>
  <si>
    <t>MHC Plantations Bhd (4060-V)</t>
  </si>
  <si>
    <t>Condensed Consolidated Balance Sheets</t>
  </si>
  <si>
    <t>Condensed Consolidated Income Statements</t>
  </si>
  <si>
    <t>Condensed Consolidated Statements of Changes in Equity</t>
  </si>
  <si>
    <t>Condensed Consolidated Cash Flow Statements</t>
  </si>
  <si>
    <t>Net cash used in operating actvities</t>
  </si>
  <si>
    <t>Net decrease in Cash and Cash Equivalents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</si>
</sst>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6" xfId="0" applyNumberFormat="1" applyFont="1" applyFill="1" applyBorder="1" applyAlignment="1">
      <alignment/>
    </xf>
    <xf numFmtId="169" fontId="0" fillId="0" borderId="7" xfId="0" applyNumberFormat="1" applyFont="1" applyFill="1" applyBorder="1" applyAlignment="1">
      <alignment/>
    </xf>
    <xf numFmtId="169" fontId="0" fillId="0" borderId="8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Chiew\LOCALS~1\Temp\notes6030C8\2006%20CON%20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lease"/>
      <sheetName val="BS &amp; Notes"/>
      <sheetName val="SEP2000"/>
      <sheetName val="CON2000"/>
      <sheetName val="CON98"/>
      <sheetName val="Sheet3"/>
      <sheetName val="P+L"/>
      <sheetName val="Sheet6"/>
      <sheetName val="CJE"/>
      <sheetName val="Associated Co"/>
      <sheetName val="Sale"/>
      <sheetName val="Sale-BS"/>
      <sheetName val="Sale-PL"/>
      <sheetName val="COI in Asso"/>
      <sheetName val="ppe05"/>
      <sheetName val="ppe04"/>
      <sheetName val="ppe03"/>
      <sheetName val="A5-10_Proof of MI"/>
      <sheetName val="MASB 1999"/>
      <sheetName val="Results"/>
      <sheetName val="Sheet7"/>
      <sheetName val="Effect"/>
      <sheetName val="Disposal"/>
      <sheetName val="COI &amp; MI"/>
      <sheetName val="A5-11_COI"/>
      <sheetName val="A5-12_acquisition of KPD"/>
      <sheetName val="A5-13_Acq of MPP, MPS &amp;CP"/>
      <sheetName val="Sheet5"/>
      <sheetName val="Sheet4"/>
      <sheetName val="Sheet1"/>
      <sheetName val="PPE"/>
      <sheetName val="Acq 2"/>
      <sheetName val="A5-14_Amort group land cost"/>
      <sheetName val="D tax_2001"/>
      <sheetName val="D tax_2002"/>
      <sheetName val="FA"/>
      <sheetName val="Fixed Asset"/>
      <sheetName val="minority interest"/>
    </sheetNames>
    <sheetDataSet>
      <sheetData sheetId="5">
        <row r="26">
          <cell r="AB26">
            <v>3551055</v>
          </cell>
        </row>
        <row r="212">
          <cell r="AB212">
            <v>4071494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3" sqref="I33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89</v>
      </c>
    </row>
    <row r="3" ht="12.75">
      <c r="A3" s="4" t="s">
        <v>93</v>
      </c>
    </row>
    <row r="4" ht="12.75">
      <c r="A4" s="4" t="s">
        <v>84</v>
      </c>
    </row>
    <row r="5" spans="7:8" ht="12.75">
      <c r="G5" s="25">
        <v>2006</v>
      </c>
      <c r="H5" s="26">
        <v>2005</v>
      </c>
    </row>
    <row r="7" spans="7:8" ht="12.75">
      <c r="G7" s="6" t="s">
        <v>8</v>
      </c>
      <c r="H7" s="6" t="s">
        <v>8</v>
      </c>
    </row>
    <row r="8" spans="7:8" ht="12.75">
      <c r="G8" s="16"/>
      <c r="H8" s="16"/>
    </row>
    <row r="9" spans="1:8" ht="12.75">
      <c r="A9" s="18" t="s">
        <v>94</v>
      </c>
      <c r="B9" s="18"/>
      <c r="C9" s="18"/>
      <c r="D9" s="18"/>
      <c r="E9" s="18"/>
      <c r="G9" s="18">
        <v>-66</v>
      </c>
      <c r="H9" s="2">
        <v>-15798</v>
      </c>
    </row>
    <row r="10" ht="12.75">
      <c r="G10" s="18"/>
    </row>
    <row r="11" spans="1:8" ht="12.75">
      <c r="A11" s="18" t="s">
        <v>79</v>
      </c>
      <c r="B11" s="18"/>
      <c r="C11" s="18"/>
      <c r="D11" s="18"/>
      <c r="G11" s="18">
        <v>-1025</v>
      </c>
      <c r="H11" s="2">
        <v>-3186</v>
      </c>
    </row>
    <row r="12" ht="12.75">
      <c r="G12" s="18"/>
    </row>
    <row r="13" spans="1:8" ht="12.75">
      <c r="A13" s="18" t="s">
        <v>80</v>
      </c>
      <c r="B13" s="18"/>
      <c r="C13" s="18"/>
      <c r="D13" s="18"/>
      <c r="G13" s="18">
        <v>-1300</v>
      </c>
      <c r="H13" s="2">
        <v>-1703</v>
      </c>
    </row>
    <row r="14" spans="7:8" ht="12.75">
      <c r="G14" s="36"/>
      <c r="H14" s="15"/>
    </row>
    <row r="15" spans="1:8" ht="12.75">
      <c r="A15" s="18" t="s">
        <v>95</v>
      </c>
      <c r="B15" s="18"/>
      <c r="C15" s="18"/>
      <c r="G15" s="41">
        <f>SUM(G9:G13)</f>
        <v>-2391</v>
      </c>
      <c r="H15" s="16">
        <f>SUM(H9:H13)</f>
        <v>-20687</v>
      </c>
    </row>
    <row r="16" ht="12.75">
      <c r="G16" s="18"/>
    </row>
    <row r="17" spans="1:8" ht="12.75">
      <c r="A17" s="2" t="s">
        <v>22</v>
      </c>
      <c r="G17" s="18">
        <f>ROUND('[1]BS &amp; Notes'!AB212/1000,0)</f>
        <v>4071</v>
      </c>
      <c r="H17" s="2">
        <v>60216</v>
      </c>
    </row>
    <row r="18" ht="12.75">
      <c r="G18" s="18"/>
    </row>
    <row r="19" spans="1:8" ht="13.5" thickBot="1">
      <c r="A19" s="2" t="s">
        <v>23</v>
      </c>
      <c r="G19" s="40">
        <f>SUM(G15:G17)</f>
        <v>1680</v>
      </c>
      <c r="H19" s="17">
        <f>SUM(H15:H17)</f>
        <v>39529</v>
      </c>
    </row>
    <row r="20" ht="13.5" thickTop="1">
      <c r="G20" s="18"/>
    </row>
    <row r="21" ht="12.75">
      <c r="G21" s="18"/>
    </row>
    <row r="22" spans="1:8" ht="12.75">
      <c r="A22" s="2" t="s">
        <v>24</v>
      </c>
      <c r="G22" s="18">
        <f>'BS'!H21</f>
        <v>1005</v>
      </c>
      <c r="H22" s="2">
        <v>38084</v>
      </c>
    </row>
    <row r="23" spans="1:8" ht="12.75">
      <c r="A23" s="2" t="s">
        <v>25</v>
      </c>
      <c r="G23" s="36">
        <f>'BS'!H22</f>
        <v>1200</v>
      </c>
      <c r="H23" s="15">
        <v>1850</v>
      </c>
    </row>
    <row r="24" spans="7:8" ht="12.75">
      <c r="G24" s="18">
        <f>SUM(G22:G23)</f>
        <v>2205</v>
      </c>
      <c r="H24" s="2">
        <f>SUM(H22:H23)</f>
        <v>39934</v>
      </c>
    </row>
    <row r="25" spans="1:8" ht="12.75">
      <c r="A25" s="2" t="s">
        <v>81</v>
      </c>
      <c r="G25" s="18">
        <v>-525</v>
      </c>
      <c r="H25" s="2">
        <v>-405</v>
      </c>
    </row>
    <row r="26" spans="7:8" ht="13.5" thickBot="1">
      <c r="G26" s="40">
        <f>SUM(G24:G25)</f>
        <v>1680</v>
      </c>
      <c r="H26" s="17">
        <f>SUM(H24:H25)</f>
        <v>39529</v>
      </c>
    </row>
    <row r="27" ht="13.5" thickTop="1"/>
    <row r="29" ht="12.75">
      <c r="A29" s="4" t="s">
        <v>20</v>
      </c>
    </row>
    <row r="30" ht="12.75">
      <c r="A30" s="4" t="s">
        <v>63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M41" sqref="M41"/>
    </sheetView>
  </sheetViews>
  <sheetFormatPr defaultColWidth="10.33203125" defaultRowHeight="12.75"/>
  <cols>
    <col min="1" max="2" width="2" style="28" customWidth="1"/>
    <col min="3" max="7" width="10.33203125" style="28" customWidth="1"/>
    <col min="8" max="9" width="14.83203125" style="28" customWidth="1"/>
    <col min="10" max="16384" width="10.33203125" style="28" customWidth="1"/>
  </cols>
  <sheetData>
    <row r="1" spans="1:9" ht="12.75">
      <c r="A1" s="4" t="s">
        <v>89</v>
      </c>
      <c r="B1" s="2"/>
      <c r="C1" s="2"/>
      <c r="D1" s="2"/>
      <c r="E1" s="2"/>
      <c r="F1" s="2"/>
      <c r="G1" s="2"/>
      <c r="H1" s="2"/>
      <c r="I1" s="2"/>
    </row>
    <row r="2" spans="1:9" ht="12.75">
      <c r="A2" s="4"/>
      <c r="B2" s="2"/>
      <c r="C2" s="2"/>
      <c r="D2" s="2"/>
      <c r="E2" s="2"/>
      <c r="F2" s="2"/>
      <c r="G2" s="2"/>
      <c r="H2" s="2"/>
      <c r="I2" s="2"/>
    </row>
    <row r="3" spans="1:9" ht="12.75">
      <c r="A3" s="4" t="s">
        <v>90</v>
      </c>
      <c r="B3" s="2"/>
      <c r="C3" s="2"/>
      <c r="D3" s="2"/>
      <c r="E3" s="2"/>
      <c r="F3" s="2"/>
      <c r="G3" s="2"/>
      <c r="H3" s="8"/>
      <c r="I3" s="8"/>
    </row>
    <row r="4" spans="1:7" ht="12.75">
      <c r="A4" s="2"/>
      <c r="B4" s="2"/>
      <c r="C4" s="2"/>
      <c r="D4" s="2"/>
      <c r="E4" s="2"/>
      <c r="F4" s="2"/>
      <c r="G4" s="2"/>
    </row>
    <row r="5" spans="1:9" ht="12.75">
      <c r="A5" s="2"/>
      <c r="B5" s="2"/>
      <c r="C5" s="2"/>
      <c r="D5" s="2"/>
      <c r="E5" s="2"/>
      <c r="F5" s="2"/>
      <c r="G5" s="2"/>
      <c r="H5" s="6" t="s">
        <v>26</v>
      </c>
      <c r="I5" s="6" t="s">
        <v>26</v>
      </c>
    </row>
    <row r="6" spans="1:9" ht="12.75">
      <c r="A6" s="4"/>
      <c r="B6" s="2"/>
      <c r="C6" s="2"/>
      <c r="D6" s="2"/>
      <c r="E6" s="2"/>
      <c r="F6" s="2"/>
      <c r="G6" s="2"/>
      <c r="H6" s="9" t="s">
        <v>85</v>
      </c>
      <c r="I6" s="9" t="s">
        <v>59</v>
      </c>
    </row>
    <row r="7" spans="1:9" ht="12.75">
      <c r="A7" s="4"/>
      <c r="B7" s="2"/>
      <c r="C7" s="2"/>
      <c r="D7" s="2"/>
      <c r="E7" s="2"/>
      <c r="F7" s="2"/>
      <c r="G7" s="2"/>
      <c r="H7" s="2"/>
      <c r="I7" s="2"/>
    </row>
    <row r="8" spans="1:9" ht="12.75">
      <c r="A8" s="4"/>
      <c r="B8" s="2"/>
      <c r="C8" s="2"/>
      <c r="D8" s="2"/>
      <c r="E8" s="2"/>
      <c r="F8" s="2"/>
      <c r="G8" s="2"/>
      <c r="H8" s="6" t="s">
        <v>27</v>
      </c>
      <c r="I8" s="6" t="s">
        <v>27</v>
      </c>
    </row>
    <row r="9" spans="1:9" ht="12.75">
      <c r="A9" s="4"/>
      <c r="B9" s="2"/>
      <c r="C9" s="2"/>
      <c r="D9" s="2"/>
      <c r="E9" s="2"/>
      <c r="F9" s="2"/>
      <c r="G9" s="2"/>
      <c r="H9" s="6"/>
      <c r="I9" s="6"/>
    </row>
    <row r="10" spans="1:9" ht="12.75">
      <c r="A10" s="4" t="s">
        <v>72</v>
      </c>
      <c r="B10" s="2"/>
      <c r="C10" s="2"/>
      <c r="D10" s="2"/>
      <c r="E10" s="2"/>
      <c r="F10" s="2"/>
      <c r="G10" s="2"/>
      <c r="H10" s="18"/>
      <c r="I10" s="2"/>
    </row>
    <row r="11" spans="1:9" ht="12.75">
      <c r="A11" s="2" t="s">
        <v>28</v>
      </c>
      <c r="B11" s="2"/>
      <c r="C11" s="2"/>
      <c r="D11" s="2"/>
      <c r="E11" s="2"/>
      <c r="F11" s="2"/>
      <c r="G11" s="2"/>
      <c r="H11" s="18">
        <v>65298</v>
      </c>
      <c r="I11" s="18">
        <f>64913</f>
        <v>64913</v>
      </c>
    </row>
    <row r="12" spans="1:9" ht="12.75">
      <c r="A12" s="2" t="s">
        <v>29</v>
      </c>
      <c r="B12" s="2"/>
      <c r="C12" s="2"/>
      <c r="D12" s="2"/>
      <c r="E12" s="2"/>
      <c r="F12" s="2"/>
      <c r="G12" s="2"/>
      <c r="H12" s="18">
        <f>ROUND('[1]BS &amp; Notes'!AB26/1000,0)</f>
        <v>3551</v>
      </c>
      <c r="I12" s="2">
        <v>3551</v>
      </c>
    </row>
    <row r="13" spans="1:9" ht="12.75">
      <c r="A13" s="18" t="s">
        <v>60</v>
      </c>
      <c r="B13" s="2"/>
      <c r="C13" s="2"/>
      <c r="D13" s="2"/>
      <c r="E13" s="2"/>
      <c r="F13" s="2"/>
      <c r="G13" s="2"/>
      <c r="H13" s="18">
        <v>127275</v>
      </c>
      <c r="I13" s="2">
        <v>124827</v>
      </c>
    </row>
    <row r="14" spans="1:9" ht="12.75">
      <c r="A14" s="2" t="s">
        <v>30</v>
      </c>
      <c r="B14" s="2"/>
      <c r="C14" s="2"/>
      <c r="D14" s="2"/>
      <c r="E14" s="2"/>
      <c r="F14" s="2"/>
      <c r="G14" s="2"/>
      <c r="H14" s="36">
        <v>18895</v>
      </c>
      <c r="I14" s="15">
        <v>18895</v>
      </c>
    </row>
    <row r="15" spans="1:9" ht="12.75">
      <c r="A15" s="4"/>
      <c r="B15" s="2"/>
      <c r="C15" s="2"/>
      <c r="D15" s="2"/>
      <c r="E15" s="2"/>
      <c r="F15" s="2"/>
      <c r="G15" s="2"/>
      <c r="H15" s="18">
        <f>SUM(H11:H14)</f>
        <v>215019</v>
      </c>
      <c r="I15" s="2">
        <f>SUM(I11:I14)</f>
        <v>212186</v>
      </c>
    </row>
    <row r="16" spans="1:9" ht="12.75">
      <c r="A16" s="4"/>
      <c r="B16" s="2"/>
      <c r="C16" s="2"/>
      <c r="D16" s="2"/>
      <c r="E16" s="2"/>
      <c r="F16" s="2"/>
      <c r="G16" s="2"/>
      <c r="H16" s="18"/>
      <c r="I16" s="2"/>
    </row>
    <row r="17" spans="1:9" ht="12.75">
      <c r="A17" s="4" t="s">
        <v>31</v>
      </c>
      <c r="B17" s="2"/>
      <c r="C17" s="2"/>
      <c r="D17" s="2"/>
      <c r="E17" s="2"/>
      <c r="F17" s="2"/>
      <c r="G17" s="2"/>
      <c r="H17" s="18"/>
      <c r="I17" s="2"/>
    </row>
    <row r="18" spans="1:9" ht="12.75">
      <c r="A18" s="4"/>
      <c r="B18" s="18" t="s">
        <v>32</v>
      </c>
      <c r="C18" s="2"/>
      <c r="D18" s="2"/>
      <c r="E18" s="2"/>
      <c r="F18" s="2"/>
      <c r="G18" s="2"/>
      <c r="H18" s="37">
        <v>820</v>
      </c>
      <c r="I18" s="19">
        <v>842</v>
      </c>
    </row>
    <row r="19" spans="1:9" ht="12.75">
      <c r="A19" s="4"/>
      <c r="B19" s="18" t="s">
        <v>58</v>
      </c>
      <c r="C19" s="2"/>
      <c r="D19" s="2"/>
      <c r="E19" s="2"/>
      <c r="F19" s="2"/>
      <c r="G19" s="2"/>
      <c r="H19" s="38">
        <v>1870</v>
      </c>
      <c r="I19" s="20">
        <v>1330</v>
      </c>
    </row>
    <row r="20" spans="1:9" ht="12.75">
      <c r="A20" s="4"/>
      <c r="B20" s="18" t="s">
        <v>33</v>
      </c>
      <c r="C20" s="2"/>
      <c r="D20" s="2"/>
      <c r="E20" s="2"/>
      <c r="F20" s="2"/>
      <c r="G20" s="2"/>
      <c r="H20" s="38">
        <v>611</v>
      </c>
      <c r="I20" s="20">
        <v>566</v>
      </c>
    </row>
    <row r="21" spans="1:9" ht="12.75">
      <c r="A21" s="4"/>
      <c r="B21" s="18" t="s">
        <v>24</v>
      </c>
      <c r="C21" s="2"/>
      <c r="D21" s="2"/>
      <c r="E21" s="2"/>
      <c r="F21" s="2"/>
      <c r="G21" s="2"/>
      <c r="H21" s="38">
        <v>1005</v>
      </c>
      <c r="I21" s="20">
        <v>3316</v>
      </c>
    </row>
    <row r="22" spans="1:9" ht="12.75">
      <c r="A22" s="4"/>
      <c r="B22" s="18" t="s">
        <v>25</v>
      </c>
      <c r="C22" s="2"/>
      <c r="D22" s="2"/>
      <c r="E22" s="2"/>
      <c r="F22" s="2"/>
      <c r="G22" s="2"/>
      <c r="H22" s="38">
        <v>1200</v>
      </c>
      <c r="I22" s="20">
        <v>1161</v>
      </c>
    </row>
    <row r="23" spans="1:9" ht="12.75">
      <c r="A23" s="4"/>
      <c r="B23" s="18"/>
      <c r="C23" s="2"/>
      <c r="D23" s="2"/>
      <c r="E23" s="2"/>
      <c r="F23" s="2"/>
      <c r="G23" s="2"/>
      <c r="H23" s="39">
        <f>SUM(H18:H22)</f>
        <v>5506</v>
      </c>
      <c r="I23" s="21">
        <f>SUM(I18:I22)</f>
        <v>7215</v>
      </c>
    </row>
    <row r="24" spans="1:9" ht="12.75">
      <c r="A24" s="4"/>
      <c r="B24" s="18"/>
      <c r="C24" s="2"/>
      <c r="D24" s="2"/>
      <c r="E24" s="2"/>
      <c r="F24" s="2"/>
      <c r="G24" s="2"/>
      <c r="H24" s="38"/>
      <c r="I24" s="20"/>
    </row>
    <row r="25" spans="1:9" ht="12.75">
      <c r="A25" s="4" t="s">
        <v>34</v>
      </c>
      <c r="B25" s="2"/>
      <c r="C25" s="2"/>
      <c r="D25" s="2"/>
      <c r="E25" s="2"/>
      <c r="F25" s="2"/>
      <c r="G25" s="2"/>
      <c r="H25" s="38"/>
      <c r="I25" s="20"/>
    </row>
    <row r="26" spans="1:9" ht="12.75">
      <c r="A26" s="4"/>
      <c r="B26" s="18" t="s">
        <v>35</v>
      </c>
      <c r="C26" s="2"/>
      <c r="D26" s="2"/>
      <c r="E26" s="2"/>
      <c r="F26" s="2"/>
      <c r="G26" s="2"/>
      <c r="H26" s="38">
        <v>1974</v>
      </c>
      <c r="I26" s="20">
        <v>3410</v>
      </c>
    </row>
    <row r="27" spans="1:9" ht="12.75">
      <c r="A27" s="4"/>
      <c r="B27" s="18" t="s">
        <v>36</v>
      </c>
      <c r="C27" s="2"/>
      <c r="D27" s="2"/>
      <c r="E27" s="2"/>
      <c r="F27" s="2"/>
      <c r="G27" s="2"/>
      <c r="H27" s="38">
        <v>160</v>
      </c>
      <c r="I27" s="20">
        <v>209</v>
      </c>
    </row>
    <row r="28" spans="1:9" ht="12.75">
      <c r="A28" s="4"/>
      <c r="B28" s="18" t="s">
        <v>21</v>
      </c>
      <c r="C28" s="2"/>
      <c r="D28" s="2"/>
      <c r="E28" s="2"/>
      <c r="F28" s="2"/>
      <c r="G28" s="2"/>
      <c r="H28" s="38">
        <v>334</v>
      </c>
      <c r="I28" s="20">
        <v>147</v>
      </c>
    </row>
    <row r="29" spans="1:9" ht="12.75">
      <c r="A29" s="4"/>
      <c r="B29" s="18" t="s">
        <v>37</v>
      </c>
      <c r="C29" s="2"/>
      <c r="D29" s="2"/>
      <c r="E29" s="2"/>
      <c r="F29" s="2"/>
      <c r="G29" s="2"/>
      <c r="H29" s="38">
        <v>36154</v>
      </c>
      <c r="I29" s="20">
        <v>33654</v>
      </c>
    </row>
    <row r="30" spans="1:9" ht="12.75">
      <c r="A30" s="4"/>
      <c r="B30" s="2"/>
      <c r="C30" s="2"/>
      <c r="D30" s="2"/>
      <c r="E30" s="2"/>
      <c r="F30" s="2"/>
      <c r="G30" s="2"/>
      <c r="H30" s="39">
        <f>SUM(H26:H29)</f>
        <v>38622</v>
      </c>
      <c r="I30" s="21">
        <f>SUM(I26:I29)</f>
        <v>37420</v>
      </c>
    </row>
    <row r="31" spans="1:9" ht="12.75">
      <c r="A31" s="4"/>
      <c r="B31" s="2"/>
      <c r="C31" s="2"/>
      <c r="D31" s="2"/>
      <c r="E31" s="2"/>
      <c r="F31" s="2"/>
      <c r="G31" s="2"/>
      <c r="H31" s="18"/>
      <c r="I31" s="2"/>
    </row>
    <row r="32" spans="1:9" ht="12.75">
      <c r="A32" s="4" t="s">
        <v>83</v>
      </c>
      <c r="B32" s="2"/>
      <c r="C32" s="2"/>
      <c r="D32" s="2"/>
      <c r="E32" s="2"/>
      <c r="F32" s="2"/>
      <c r="G32" s="2"/>
      <c r="H32" s="18">
        <f>H23-H30</f>
        <v>-33116</v>
      </c>
      <c r="I32" s="2">
        <f>I23-I30</f>
        <v>-30205</v>
      </c>
    </row>
    <row r="33" spans="1:9" ht="12.75">
      <c r="A33" s="4"/>
      <c r="B33" s="2"/>
      <c r="C33" s="2"/>
      <c r="D33" s="2"/>
      <c r="E33" s="2"/>
      <c r="F33" s="2"/>
      <c r="G33" s="2"/>
      <c r="H33" s="18"/>
      <c r="I33" s="2"/>
    </row>
    <row r="34" spans="1:9" ht="13.5" thickBot="1">
      <c r="A34" s="4"/>
      <c r="B34" s="2"/>
      <c r="C34" s="2"/>
      <c r="D34" s="2"/>
      <c r="E34" s="2"/>
      <c r="F34" s="2"/>
      <c r="G34" s="2"/>
      <c r="H34" s="40">
        <f>H15+H32</f>
        <v>181903</v>
      </c>
      <c r="I34" s="17">
        <f>I15+I32</f>
        <v>181981</v>
      </c>
    </row>
    <row r="35" spans="1:9" ht="13.5" thickTop="1">
      <c r="A35" s="4"/>
      <c r="B35" s="2"/>
      <c r="C35" s="2"/>
      <c r="D35" s="2"/>
      <c r="E35" s="2"/>
      <c r="F35" s="2"/>
      <c r="G35" s="2"/>
      <c r="H35" s="41"/>
      <c r="I35" s="16"/>
    </row>
    <row r="36" spans="1:9" ht="12.75">
      <c r="A36" s="4"/>
      <c r="B36" s="2"/>
      <c r="C36" s="2"/>
      <c r="D36" s="2"/>
      <c r="E36" s="2"/>
      <c r="F36" s="2"/>
      <c r="G36" s="2"/>
      <c r="H36" s="18"/>
      <c r="I36" s="2"/>
    </row>
    <row r="37" spans="1:9" ht="12.75">
      <c r="A37" s="4" t="s">
        <v>38</v>
      </c>
      <c r="B37" s="2"/>
      <c r="C37" s="2"/>
      <c r="D37" s="2"/>
      <c r="E37" s="2"/>
      <c r="F37" s="2"/>
      <c r="G37" s="2"/>
      <c r="H37" s="18"/>
      <c r="I37" s="2"/>
    </row>
    <row r="38" spans="1:9" ht="12.75">
      <c r="A38" s="4"/>
      <c r="B38" s="2" t="s">
        <v>39</v>
      </c>
      <c r="C38" s="2"/>
      <c r="D38" s="2"/>
      <c r="E38" s="2"/>
      <c r="F38" s="2"/>
      <c r="G38" s="2"/>
      <c r="H38" s="41">
        <v>84233</v>
      </c>
      <c r="I38" s="2">
        <v>84233</v>
      </c>
    </row>
    <row r="39" spans="1:9" ht="12.75">
      <c r="A39" s="4"/>
      <c r="B39" s="2" t="s">
        <v>40</v>
      </c>
      <c r="C39" s="2"/>
      <c r="D39" s="2"/>
      <c r="E39" s="2"/>
      <c r="F39" s="2"/>
      <c r="G39" s="2"/>
      <c r="H39" s="36">
        <v>63290</v>
      </c>
      <c r="I39" s="15">
        <v>61871</v>
      </c>
    </row>
    <row r="40" spans="1:9" ht="12.75">
      <c r="A40" s="4" t="s">
        <v>73</v>
      </c>
      <c r="B40" s="2"/>
      <c r="C40" s="2"/>
      <c r="D40" s="2"/>
      <c r="E40" s="2"/>
      <c r="F40" s="2"/>
      <c r="G40" s="2"/>
      <c r="H40" s="18">
        <f>SUM(H38:H39)</f>
        <v>147523</v>
      </c>
      <c r="I40" s="2">
        <f>SUM(I38:I39)</f>
        <v>146104</v>
      </c>
    </row>
    <row r="41" spans="1:9" ht="12.75">
      <c r="A41" s="4"/>
      <c r="B41" s="2"/>
      <c r="C41" s="2"/>
      <c r="D41" s="2"/>
      <c r="E41" s="2"/>
      <c r="F41" s="2"/>
      <c r="G41" s="2"/>
      <c r="H41" s="18"/>
      <c r="I41" s="2"/>
    </row>
    <row r="42" spans="1:9" ht="12.75">
      <c r="A42" s="4" t="s">
        <v>41</v>
      </c>
      <c r="B42" s="2"/>
      <c r="C42" s="2"/>
      <c r="D42" s="2"/>
      <c r="E42" s="2"/>
      <c r="F42" s="2"/>
      <c r="G42" s="2"/>
      <c r="H42" s="18">
        <v>2448</v>
      </c>
      <c r="I42" s="2">
        <v>2357</v>
      </c>
    </row>
    <row r="43" spans="1:9" ht="12.75">
      <c r="A43" s="4"/>
      <c r="B43" s="2"/>
      <c r="C43" s="2"/>
      <c r="D43" s="2"/>
      <c r="E43" s="2"/>
      <c r="F43" s="2"/>
      <c r="G43" s="2"/>
      <c r="H43" s="36"/>
      <c r="I43" s="15"/>
    </row>
    <row r="44" spans="1:9" ht="12.75">
      <c r="A44" s="4" t="s">
        <v>74</v>
      </c>
      <c r="B44" s="2"/>
      <c r="C44" s="2"/>
      <c r="D44" s="2"/>
      <c r="E44" s="2"/>
      <c r="F44" s="2"/>
      <c r="G44" s="2"/>
      <c r="H44" s="18">
        <f>SUM(H40:H42)</f>
        <v>149971</v>
      </c>
      <c r="I44" s="2">
        <f>SUM(I40:I42)</f>
        <v>148461</v>
      </c>
    </row>
    <row r="45" spans="1:9" ht="12.75">
      <c r="A45" s="4"/>
      <c r="B45" s="2"/>
      <c r="C45" s="2"/>
      <c r="D45" s="2"/>
      <c r="E45" s="2"/>
      <c r="F45" s="2"/>
      <c r="G45" s="2"/>
      <c r="H45" s="18"/>
      <c r="I45" s="2"/>
    </row>
    <row r="46" spans="1:9" ht="12.75">
      <c r="A46" s="4" t="s">
        <v>42</v>
      </c>
      <c r="B46" s="2"/>
      <c r="C46" s="2"/>
      <c r="D46" s="2"/>
      <c r="E46" s="2"/>
      <c r="F46" s="2"/>
      <c r="G46" s="2"/>
      <c r="H46" s="18"/>
      <c r="I46" s="2"/>
    </row>
    <row r="47" spans="1:9" ht="12.75">
      <c r="A47" s="4"/>
      <c r="B47" s="2" t="s">
        <v>43</v>
      </c>
      <c r="C47" s="2"/>
      <c r="D47" s="2"/>
      <c r="E47" s="2"/>
      <c r="F47" s="2"/>
      <c r="G47" s="2"/>
      <c r="H47" s="18">
        <v>3974</v>
      </c>
      <c r="I47" s="2">
        <v>3830</v>
      </c>
    </row>
    <row r="48" spans="1:9" ht="12.75">
      <c r="A48" s="4"/>
      <c r="B48" s="18" t="s">
        <v>37</v>
      </c>
      <c r="C48" s="2"/>
      <c r="D48" s="2"/>
      <c r="E48" s="2"/>
      <c r="F48" s="2"/>
      <c r="G48" s="2"/>
      <c r="H48" s="18">
        <v>27800</v>
      </c>
      <c r="I48" s="2">
        <v>29600</v>
      </c>
    </row>
    <row r="49" spans="1:9" ht="12.75">
      <c r="A49" s="4"/>
      <c r="B49" s="18" t="s">
        <v>36</v>
      </c>
      <c r="C49" s="2"/>
      <c r="D49" s="2"/>
      <c r="E49" s="2"/>
      <c r="F49" s="2"/>
      <c r="G49" s="2"/>
      <c r="H49" s="41">
        <v>158</v>
      </c>
      <c r="I49" s="16">
        <v>90</v>
      </c>
    </row>
    <row r="50" spans="1:9" ht="12.75">
      <c r="A50" s="4"/>
      <c r="B50" s="2"/>
      <c r="C50" s="2"/>
      <c r="D50" s="2"/>
      <c r="E50" s="2"/>
      <c r="F50" s="2"/>
      <c r="G50" s="2"/>
      <c r="H50" s="18"/>
      <c r="I50" s="2"/>
    </row>
    <row r="51" spans="1:9" ht="13.5" thickBot="1">
      <c r="A51" s="4"/>
      <c r="B51" s="2"/>
      <c r="C51" s="2"/>
      <c r="D51" s="2"/>
      <c r="E51" s="2"/>
      <c r="F51" s="2"/>
      <c r="G51" s="2"/>
      <c r="H51" s="40">
        <f>SUM(H44:H49)</f>
        <v>181903</v>
      </c>
      <c r="I51" s="17">
        <f>SUM(I44:I49)</f>
        <v>181981</v>
      </c>
    </row>
    <row r="52" spans="1:9" ht="13.5" thickTop="1">
      <c r="A52" s="4"/>
      <c r="B52" s="2"/>
      <c r="C52" s="2"/>
      <c r="D52" s="2"/>
      <c r="E52" s="2"/>
      <c r="F52" s="2"/>
      <c r="G52" s="2"/>
      <c r="H52" s="18"/>
      <c r="I52" s="2"/>
    </row>
    <row r="53" spans="1:9" ht="12.75">
      <c r="A53" s="4" t="s">
        <v>44</v>
      </c>
      <c r="B53" s="2"/>
      <c r="C53" s="2"/>
      <c r="D53" s="2"/>
      <c r="E53" s="2"/>
      <c r="F53" s="2"/>
      <c r="G53" s="2"/>
      <c r="H53" s="42">
        <f>(H40-H14)/H38</f>
        <v>1.527049968539646</v>
      </c>
      <c r="I53" s="22">
        <f>(I40-I14)/I38</f>
        <v>1.5102038393503734</v>
      </c>
    </row>
    <row r="54" spans="1:9" ht="12.75">
      <c r="A54" s="4"/>
      <c r="B54" s="2"/>
      <c r="C54" s="2"/>
      <c r="D54" s="2"/>
      <c r="E54" s="2"/>
      <c r="F54" s="2"/>
      <c r="G54" s="2"/>
      <c r="H54" s="18"/>
      <c r="I54" s="2"/>
    </row>
    <row r="55" spans="1:9" ht="12.75">
      <c r="A55" s="4" t="s">
        <v>61</v>
      </c>
      <c r="H55" s="43">
        <f>H40/H38</f>
        <v>1.7513682286039913</v>
      </c>
      <c r="I55" s="29">
        <f>I40/I38</f>
        <v>1.7345220994147188</v>
      </c>
    </row>
    <row r="56" spans="1:8" ht="12.75">
      <c r="A56" s="4"/>
      <c r="H56" s="44"/>
    </row>
    <row r="57" spans="1:8" ht="12.75">
      <c r="A57" s="4" t="s">
        <v>20</v>
      </c>
      <c r="H57" s="44"/>
    </row>
    <row r="58" spans="1:8" ht="12.75">
      <c r="A58" s="4" t="s">
        <v>63</v>
      </c>
      <c r="H58" s="44"/>
    </row>
    <row r="59" ht="12.75">
      <c r="H59" s="18"/>
    </row>
    <row r="60" ht="12.75">
      <c r="H60" s="44"/>
    </row>
    <row r="61" ht="12.75">
      <c r="H61" s="44"/>
    </row>
    <row r="62" ht="12.75">
      <c r="H62" s="44"/>
    </row>
  </sheetData>
  <printOptions/>
  <pageMargins left="0.75" right="0.75" top="1" bottom="0.82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N23" sqref="N23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11" width="13.83203125" style="3" customWidth="1"/>
    <col min="12" max="16384" width="8.83203125" style="3" customWidth="1"/>
  </cols>
  <sheetData>
    <row r="1" spans="1:11" ht="12.75">
      <c r="A1" s="1"/>
      <c r="B1" s="4" t="s">
        <v>89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91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84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85</v>
      </c>
      <c r="I14" s="9" t="s">
        <v>86</v>
      </c>
      <c r="J14" s="9" t="s">
        <v>85</v>
      </c>
      <c r="K14" s="9" t="s">
        <v>86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27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30">
        <v>6053</v>
      </c>
      <c r="I18" s="30">
        <v>5000</v>
      </c>
      <c r="J18" s="30">
        <v>15373</v>
      </c>
      <c r="K18" s="3">
        <v>13947</v>
      </c>
    </row>
    <row r="19" spans="8:10" ht="12.75">
      <c r="H19" s="30"/>
      <c r="I19" s="30"/>
      <c r="J19" s="30"/>
    </row>
    <row r="20" spans="2:11" ht="12.75">
      <c r="B20" s="3" t="s">
        <v>11</v>
      </c>
      <c r="H20" s="30">
        <v>-3320</v>
      </c>
      <c r="I20" s="30">
        <v>-3734</v>
      </c>
      <c r="J20" s="30">
        <f>-8313-1967</f>
        <v>-10280</v>
      </c>
      <c r="K20" s="3">
        <v>-10201</v>
      </c>
    </row>
    <row r="21" spans="8:10" ht="12.75">
      <c r="H21" s="30"/>
      <c r="I21" s="30"/>
      <c r="J21" s="30"/>
    </row>
    <row r="22" spans="2:11" ht="12.75">
      <c r="B22" s="3" t="s">
        <v>82</v>
      </c>
      <c r="H22" s="30">
        <v>294</v>
      </c>
      <c r="I22" s="30">
        <f>472+7</f>
        <v>479</v>
      </c>
      <c r="J22" s="30">
        <v>485</v>
      </c>
      <c r="K22" s="3">
        <f>1201+12</f>
        <v>1213</v>
      </c>
    </row>
    <row r="23" spans="8:11" ht="12.75">
      <c r="H23" s="32"/>
      <c r="I23" s="32"/>
      <c r="J23" s="32"/>
      <c r="K23" s="11"/>
    </row>
    <row r="24" spans="2:11" ht="12.75">
      <c r="B24" s="3" t="s">
        <v>12</v>
      </c>
      <c r="H24" s="30">
        <f>SUM(H18:H22)</f>
        <v>3027</v>
      </c>
      <c r="I24" s="30">
        <f>SUM(I18:I22)</f>
        <v>1745</v>
      </c>
      <c r="J24" s="30">
        <f>SUM(J18:J22)</f>
        <v>5578</v>
      </c>
      <c r="K24" s="3">
        <f>SUM(K18:K22)</f>
        <v>4959</v>
      </c>
    </row>
    <row r="25" spans="8:10" ht="12.75">
      <c r="H25" s="30"/>
      <c r="I25" s="30"/>
      <c r="J25" s="30"/>
    </row>
    <row r="26" spans="2:11" ht="12.75">
      <c r="B26" s="3" t="s">
        <v>13</v>
      </c>
      <c r="H26" s="30">
        <v>-1075</v>
      </c>
      <c r="I26" s="30">
        <v>-9</v>
      </c>
      <c r="J26" s="30">
        <v>-3125</v>
      </c>
      <c r="K26" s="3">
        <v>-28</v>
      </c>
    </row>
    <row r="27" spans="8:10" ht="12.75">
      <c r="H27" s="30"/>
      <c r="I27" s="30"/>
      <c r="J27" s="30"/>
    </row>
    <row r="28" spans="2:11" ht="12.75">
      <c r="B28" s="3" t="s">
        <v>62</v>
      </c>
      <c r="H28" s="30">
        <v>1018</v>
      </c>
      <c r="I28" s="30">
        <v>0</v>
      </c>
      <c r="J28" s="30">
        <v>2479</v>
      </c>
      <c r="K28" s="3">
        <v>0</v>
      </c>
    </row>
    <row r="29" spans="8:11" ht="12.75">
      <c r="H29" s="32"/>
      <c r="I29" s="32"/>
      <c r="J29" s="32"/>
      <c r="K29" s="11"/>
    </row>
    <row r="30" spans="2:11" ht="12.75">
      <c r="B30" s="3" t="s">
        <v>14</v>
      </c>
      <c r="H30" s="30">
        <f>SUM(H24:H29)</f>
        <v>2970</v>
      </c>
      <c r="I30" s="30">
        <f>SUM(I24:I29)</f>
        <v>1736</v>
      </c>
      <c r="J30" s="30">
        <f>SUM(J24:J29)</f>
        <v>4932</v>
      </c>
      <c r="K30" s="3">
        <f>SUM(K24:K29)</f>
        <v>4931</v>
      </c>
    </row>
    <row r="31" spans="8:10" ht="12.75">
      <c r="H31" s="30"/>
      <c r="I31" s="30"/>
      <c r="J31" s="30"/>
    </row>
    <row r="32" spans="2:11" ht="12.75">
      <c r="B32" s="3" t="s">
        <v>15</v>
      </c>
      <c r="H32" s="30">
        <v>-918</v>
      </c>
      <c r="I32" s="30">
        <v>-348</v>
      </c>
      <c r="J32" s="30">
        <v>-1603</v>
      </c>
      <c r="K32" s="3">
        <v>-1155</v>
      </c>
    </row>
    <row r="33" spans="8:11" ht="12.75">
      <c r="H33" s="33"/>
      <c r="I33" s="32"/>
      <c r="J33" s="33"/>
      <c r="K33" s="11"/>
    </row>
    <row r="34" spans="2:11" ht="13.5" thickBot="1">
      <c r="B34" s="3" t="s">
        <v>16</v>
      </c>
      <c r="H34" s="34">
        <f>SUM(H30:H32)</f>
        <v>2052</v>
      </c>
      <c r="I34" s="34">
        <f>SUM(I30:I32)</f>
        <v>1388</v>
      </c>
      <c r="J34" s="34">
        <f>SUM(J30:J32)</f>
        <v>3329</v>
      </c>
      <c r="K34" s="12">
        <f>SUM(K30:K32)</f>
        <v>3776</v>
      </c>
    </row>
    <row r="35" spans="8:10" ht="13.5" thickTop="1">
      <c r="H35" s="30"/>
      <c r="I35" s="30"/>
      <c r="J35" s="30"/>
    </row>
    <row r="36" spans="2:10" ht="12.75">
      <c r="B36" s="3" t="s">
        <v>66</v>
      </c>
      <c r="H36" s="30"/>
      <c r="I36" s="30"/>
      <c r="J36" s="30"/>
    </row>
    <row r="37" spans="8:10" ht="12.75">
      <c r="H37" s="30"/>
      <c r="I37" s="30"/>
      <c r="J37" s="30"/>
    </row>
    <row r="38" spans="3:11" ht="12.75">
      <c r="C38" s="3" t="s">
        <v>67</v>
      </c>
      <c r="H38" s="30">
        <f>H34-H40</f>
        <v>2004</v>
      </c>
      <c r="I38" s="30">
        <f>I34-I40</f>
        <v>1301</v>
      </c>
      <c r="J38" s="30">
        <f>J34-J40</f>
        <v>3238</v>
      </c>
      <c r="K38" s="3">
        <f>K34-K40</f>
        <v>3619</v>
      </c>
    </row>
    <row r="39" spans="8:10" ht="12.75">
      <c r="H39" s="30"/>
      <c r="I39" s="30"/>
      <c r="J39" s="30"/>
    </row>
    <row r="40" spans="3:11" ht="12.75">
      <c r="C40" s="3" t="s">
        <v>17</v>
      </c>
      <c r="H40" s="30">
        <v>48</v>
      </c>
      <c r="I40" s="30">
        <v>87</v>
      </c>
      <c r="J40" s="30">
        <v>91</v>
      </c>
      <c r="K40" s="3">
        <v>157</v>
      </c>
    </row>
    <row r="41" spans="8:10" ht="12.75">
      <c r="H41" s="30"/>
      <c r="I41" s="30"/>
      <c r="J41" s="30"/>
    </row>
    <row r="42" spans="8:11" ht="13.5" thickBot="1">
      <c r="H42" s="34">
        <f>H34</f>
        <v>2052</v>
      </c>
      <c r="I42" s="34">
        <f>I34</f>
        <v>1388</v>
      </c>
      <c r="J42" s="34">
        <f>J34</f>
        <v>3329</v>
      </c>
      <c r="K42" s="12">
        <f>K34</f>
        <v>3776</v>
      </c>
    </row>
    <row r="43" ht="13.5" thickTop="1"/>
    <row r="44" spans="2:11" ht="12.75">
      <c r="B44" s="2" t="s">
        <v>18</v>
      </c>
      <c r="H44" s="13">
        <v>84233130</v>
      </c>
      <c r="I44" s="35">
        <v>84233130</v>
      </c>
      <c r="J44" s="13">
        <v>84233130</v>
      </c>
      <c r="K44" s="35">
        <v>84233130</v>
      </c>
    </row>
    <row r="45" spans="2:8" ht="12.75">
      <c r="B45" s="2"/>
      <c r="H45" s="13"/>
    </row>
    <row r="46" spans="2:11" ht="12.75">
      <c r="B46" s="2" t="s">
        <v>19</v>
      </c>
      <c r="H46" s="14">
        <f>(H38*1000/H44)*100</f>
        <v>2.3791114018913935</v>
      </c>
      <c r="I46" s="14">
        <f>(I38*1000/I44)*100</f>
        <v>1.544522921088175</v>
      </c>
      <c r="J46" s="14">
        <f>(J38*1000/J44)*100</f>
        <v>3.8440931733155352</v>
      </c>
      <c r="K46" s="14">
        <f>(K38*1000/K44)*100</f>
        <v>4.296409263196085</v>
      </c>
    </row>
    <row r="49" ht="12.75">
      <c r="B49" s="4" t="s">
        <v>20</v>
      </c>
    </row>
    <row r="50" ht="12.75">
      <c r="B50" s="4" t="s">
        <v>63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28" sqref="N28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89</v>
      </c>
    </row>
    <row r="3" ht="12.75">
      <c r="A3" s="4" t="s">
        <v>92</v>
      </c>
    </row>
    <row r="4" ht="12.75">
      <c r="A4" s="4" t="s">
        <v>84</v>
      </c>
    </row>
    <row r="5" spans="6:16" ht="12.75">
      <c r="F5" s="46" t="s">
        <v>68</v>
      </c>
      <c r="G5" s="46"/>
      <c r="H5" s="46"/>
      <c r="I5" s="46"/>
      <c r="J5" s="46"/>
      <c r="K5" s="46"/>
      <c r="L5" s="46"/>
      <c r="M5" s="46"/>
      <c r="N5" s="46"/>
      <c r="O5" s="24" t="s">
        <v>69</v>
      </c>
      <c r="P5" s="24" t="s">
        <v>51</v>
      </c>
    </row>
    <row r="6" spans="15:16" ht="12.75">
      <c r="O6" s="24" t="s">
        <v>70</v>
      </c>
      <c r="P6" s="24" t="s">
        <v>71</v>
      </c>
    </row>
    <row r="7" spans="7:13" ht="12.75">
      <c r="G7" s="45" t="s">
        <v>45</v>
      </c>
      <c r="H7" s="45"/>
      <c r="I7" s="45"/>
      <c r="J7" s="45"/>
      <c r="K7" s="23"/>
      <c r="L7" s="45" t="s">
        <v>46</v>
      </c>
      <c r="M7" s="45"/>
    </row>
    <row r="8" spans="6:14" s="24" customFormat="1" ht="12.75">
      <c r="F8" s="24" t="s">
        <v>47</v>
      </c>
      <c r="G8" s="24" t="s">
        <v>47</v>
      </c>
      <c r="H8" s="24" t="s">
        <v>48</v>
      </c>
      <c r="I8" s="24" t="s">
        <v>49</v>
      </c>
      <c r="J8" s="31" t="s">
        <v>77</v>
      </c>
      <c r="L8" s="24" t="s">
        <v>48</v>
      </c>
      <c r="M8" s="24" t="s">
        <v>50</v>
      </c>
      <c r="N8" s="24" t="s">
        <v>51</v>
      </c>
    </row>
    <row r="9" spans="6:13" s="24" customFormat="1" ht="12.75">
      <c r="F9" s="24" t="s">
        <v>48</v>
      </c>
      <c r="G9" s="24" t="s">
        <v>52</v>
      </c>
      <c r="H9" s="24" t="s">
        <v>53</v>
      </c>
      <c r="I9" s="24" t="s">
        <v>53</v>
      </c>
      <c r="J9" s="31" t="s">
        <v>78</v>
      </c>
      <c r="L9" s="24" t="s">
        <v>53</v>
      </c>
      <c r="M9" s="24" t="s">
        <v>54</v>
      </c>
    </row>
    <row r="10" spans="6:16" s="24" customFormat="1" ht="12.75">
      <c r="F10" s="24" t="s">
        <v>8</v>
      </c>
      <c r="G10" s="24" t="s">
        <v>8</v>
      </c>
      <c r="H10" s="24" t="s">
        <v>8</v>
      </c>
      <c r="I10" s="24" t="s">
        <v>8</v>
      </c>
      <c r="J10" s="24" t="s">
        <v>8</v>
      </c>
      <c r="L10" s="24" t="s">
        <v>8</v>
      </c>
      <c r="M10" s="24" t="s">
        <v>8</v>
      </c>
      <c r="N10" s="24" t="s">
        <v>8</v>
      </c>
      <c r="O10" s="24" t="s">
        <v>8</v>
      </c>
      <c r="P10" s="24" t="s">
        <v>8</v>
      </c>
    </row>
    <row r="11" s="24" customFormat="1" ht="12.75"/>
    <row r="12" spans="1:16" s="24" customFormat="1" ht="12.75">
      <c r="A12" s="3" t="s">
        <v>57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47564</v>
      </c>
      <c r="N12" s="3">
        <f>SUM(F12:M12)</f>
        <v>143694</v>
      </c>
      <c r="O12" s="24">
        <v>2280</v>
      </c>
      <c r="P12" s="24">
        <f>SUM(N12:O12)</f>
        <v>145974</v>
      </c>
    </row>
    <row r="13" spans="1:16" s="24" customFormat="1" ht="12.75">
      <c r="A13" s="3"/>
      <c r="B13" s="3" t="s">
        <v>55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/>
      <c r="L13" s="31">
        <v>0</v>
      </c>
      <c r="M13" s="31">
        <v>3619</v>
      </c>
      <c r="N13" s="30">
        <f>SUM(F13:M13)</f>
        <v>3619</v>
      </c>
      <c r="O13" s="31">
        <v>159</v>
      </c>
      <c r="P13" s="31">
        <f>SUM(N13:O13)</f>
        <v>3778</v>
      </c>
    </row>
    <row r="14" spans="1:16" s="24" customFormat="1" ht="12.75">
      <c r="A14" s="3"/>
      <c r="B14" s="3" t="s">
        <v>56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/>
      <c r="L14" s="31">
        <v>0</v>
      </c>
      <c r="M14" s="31">
        <f>-1516</f>
        <v>-1516</v>
      </c>
      <c r="N14" s="30">
        <f>SUM(F14:M14)</f>
        <v>-1516</v>
      </c>
      <c r="O14" s="31">
        <v>0</v>
      </c>
      <c r="P14" s="31">
        <f>SUM(N14:O14)</f>
        <v>-1516</v>
      </c>
    </row>
    <row r="15" spans="1:16" ht="13.5" thickBot="1">
      <c r="A15" s="3" t="s">
        <v>88</v>
      </c>
      <c r="F15" s="34">
        <f>SUM(F12:F14)</f>
        <v>70194</v>
      </c>
      <c r="G15" s="34">
        <f aca="true" t="shared" si="0" ref="G15:N15">SUM(G12:G14)</f>
        <v>8213</v>
      </c>
      <c r="H15" s="34">
        <f t="shared" si="0"/>
        <v>5737</v>
      </c>
      <c r="I15" s="34">
        <f t="shared" si="0"/>
        <v>557</v>
      </c>
      <c r="J15" s="34">
        <f t="shared" si="0"/>
        <v>4231</v>
      </c>
      <c r="K15" s="34"/>
      <c r="L15" s="34">
        <f t="shared" si="0"/>
        <v>7198</v>
      </c>
      <c r="M15" s="34">
        <f t="shared" si="0"/>
        <v>49667</v>
      </c>
      <c r="N15" s="34">
        <f t="shared" si="0"/>
        <v>145797</v>
      </c>
      <c r="O15" s="34">
        <f>SUM(O12:O14)</f>
        <v>2439</v>
      </c>
      <c r="P15" s="34">
        <f>SUM(P12:P14)</f>
        <v>148236</v>
      </c>
    </row>
    <row r="16" ht="13.5" thickTop="1"/>
    <row r="17" spans="1:16" ht="12.75">
      <c r="A17" s="3" t="s">
        <v>64</v>
      </c>
      <c r="F17" s="3">
        <v>84233</v>
      </c>
      <c r="G17" s="3">
        <v>8213</v>
      </c>
      <c r="H17" s="3">
        <v>5737</v>
      </c>
      <c r="I17" s="3">
        <v>557</v>
      </c>
      <c r="J17" s="3">
        <v>4231</v>
      </c>
      <c r="L17" s="3">
        <v>7198</v>
      </c>
      <c r="M17" s="3">
        <v>35935</v>
      </c>
      <c r="N17" s="3">
        <f>SUM(F17:M17)</f>
        <v>146104</v>
      </c>
      <c r="O17" s="3">
        <v>2357</v>
      </c>
      <c r="P17" s="24">
        <f>SUM(N17:O17)</f>
        <v>148461</v>
      </c>
    </row>
    <row r="18" spans="2:16" ht="12.75">
      <c r="B18" s="3" t="s">
        <v>75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L18" s="3">
        <v>-2000</v>
      </c>
      <c r="M18" s="3">
        <v>2000</v>
      </c>
      <c r="N18" s="3">
        <f>SUM(F18:M18)</f>
        <v>0</v>
      </c>
      <c r="O18" s="3">
        <v>0</v>
      </c>
      <c r="P18" s="24">
        <f>SUM(N18:O18)</f>
        <v>0</v>
      </c>
    </row>
    <row r="19" spans="2:16" ht="12.75">
      <c r="B19" s="3" t="s">
        <v>65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/>
      <c r="L19" s="30">
        <v>0</v>
      </c>
      <c r="M19" s="30">
        <f>PL!J38</f>
        <v>3238</v>
      </c>
      <c r="N19" s="30">
        <f>SUM(F19:M19)</f>
        <v>3238</v>
      </c>
      <c r="O19" s="30">
        <f>PL!J40</f>
        <v>91</v>
      </c>
      <c r="P19" s="24">
        <f>SUM(N19:O19)</f>
        <v>3329</v>
      </c>
    </row>
    <row r="20" spans="2:16" ht="12.75">
      <c r="B20" s="3" t="s">
        <v>56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L20" s="3">
        <v>0</v>
      </c>
      <c r="M20" s="3">
        <v>-1819</v>
      </c>
      <c r="N20" s="3">
        <f>SUM(F20:M20)</f>
        <v>-1819</v>
      </c>
      <c r="O20" s="3">
        <v>0</v>
      </c>
      <c r="P20" s="24">
        <f>SUM(N20:O20)</f>
        <v>-1819</v>
      </c>
    </row>
    <row r="21" spans="2:16" ht="12.75">
      <c r="B21" s="30" t="s">
        <v>76</v>
      </c>
      <c r="C21" s="30"/>
      <c r="D21" s="30"/>
      <c r="E21" s="30"/>
      <c r="F21" s="30">
        <v>0</v>
      </c>
      <c r="G21" s="30">
        <v>0</v>
      </c>
      <c r="H21" s="30">
        <v>0</v>
      </c>
      <c r="I21" s="30">
        <v>0</v>
      </c>
      <c r="J21" s="30">
        <v>-4231</v>
      </c>
      <c r="K21" s="30"/>
      <c r="L21" s="30">
        <v>0</v>
      </c>
      <c r="M21" s="30">
        <v>4231</v>
      </c>
      <c r="N21" s="30">
        <f>SUM(F21:M21)</f>
        <v>0</v>
      </c>
      <c r="O21" s="30">
        <v>0</v>
      </c>
      <c r="P21" s="31">
        <f>SUM(N21:O21)</f>
        <v>0</v>
      </c>
    </row>
    <row r="22" spans="1:16" ht="13.5" thickBot="1">
      <c r="A22" s="3" t="s">
        <v>87</v>
      </c>
      <c r="F22" s="12">
        <f>SUM(F17:F21)</f>
        <v>84233</v>
      </c>
      <c r="G22" s="12">
        <f>SUM(G17:G21)</f>
        <v>8213</v>
      </c>
      <c r="H22" s="12">
        <f>SUM(H17:H21)</f>
        <v>5737</v>
      </c>
      <c r="I22" s="12">
        <f>SUM(I17:I21)</f>
        <v>557</v>
      </c>
      <c r="J22" s="12">
        <f>SUM(J17:J21)</f>
        <v>0</v>
      </c>
      <c r="K22" s="12"/>
      <c r="L22" s="12">
        <f>SUM(L17:L21)</f>
        <v>5198</v>
      </c>
      <c r="M22" s="12">
        <f>SUM(M17:M21)</f>
        <v>43585</v>
      </c>
      <c r="N22" s="12">
        <f>SUM(N17:N21)</f>
        <v>147523</v>
      </c>
      <c r="O22" s="12">
        <f>SUM(O17:O21)</f>
        <v>2448</v>
      </c>
      <c r="P22" s="12">
        <f>SUM(P17:P21)</f>
        <v>149971</v>
      </c>
    </row>
    <row r="23" ht="13.5" thickTop="1"/>
    <row r="25" ht="12.75">
      <c r="A25" s="4" t="s">
        <v>20</v>
      </c>
    </row>
    <row r="26" ht="12.75">
      <c r="A26" s="4" t="s">
        <v>63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2006-11-14T07:50:30Z</cp:lastPrinted>
  <dcterms:created xsi:type="dcterms:W3CDTF">2003-08-07T09:02:07Z</dcterms:created>
  <dcterms:modified xsi:type="dcterms:W3CDTF">2006-11-14T07:50:48Z</dcterms:modified>
  <cp:category/>
  <cp:version/>
  <cp:contentType/>
  <cp:contentStatus/>
</cp:coreProperties>
</file>